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525" activeTab="0"/>
  </bookViews>
  <sheets>
    <sheet name="Лист1" sheetId="1" r:id="rId1"/>
  </sheets>
  <definedNames>
    <definedName name="_xlnm.Print_Area" localSheetId="0">'Лист1'!$A$2:$H$75</definedName>
  </definedNames>
  <calcPr fullCalcOnLoad="1"/>
</workbook>
</file>

<file path=xl/sharedStrings.xml><?xml version="1.0" encoding="utf-8"?>
<sst xmlns="http://schemas.openxmlformats.org/spreadsheetml/2006/main" count="170" uniqueCount="141">
  <si>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</si>
  <si>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</si>
  <si>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</si>
  <si>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</si>
  <si>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</si>
  <si>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</si>
  <si>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</si>
  <si>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</si>
  <si>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</si>
  <si>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</si>
  <si>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</si>
  <si>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</si>
  <si>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</si>
  <si>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</si>
  <si>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</si>
  <si>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</si>
  <si>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</si>
  <si>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</si>
  <si>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</si>
  <si>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</si>
  <si>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</si>
  <si>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</si>
  <si>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</si>
  <si>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</si>
  <si>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</si>
  <si>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</si>
  <si>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</si>
  <si>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</si>
  <si>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</si>
  <si>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</si>
  <si>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</si>
  <si>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</si>
  <si>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</si>
  <si>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</si>
  <si>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</si>
  <si>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</si>
  <si>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</si>
  <si>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</si>
  <si>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</si>
  <si>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</si>
  <si>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</si>
  <si>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</si>
  <si>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</si>
  <si>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</si>
  <si>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</si>
  <si>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</si>
  <si>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</si>
  <si>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</si>
  <si>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</si>
  <si>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</si>
  <si>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</si>
  <si>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</si>
  <si>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</si>
  <si>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</si>
  <si>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</si>
  <si>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</si>
  <si>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</si>
  <si>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</si>
  <si>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</si>
  <si>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</si>
  <si>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</si>
  <si>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</si>
  <si>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</si>
  <si>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</si>
  <si>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</si>
  <si>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</si>
  <si>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</si>
  <si>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</si>
  <si>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</si>
  <si>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</si>
  <si>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</si>
  <si>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Молодежная политика</t>
  </si>
  <si>
    <t>Дорожное хозяйство (дорожные фонды)</t>
  </si>
  <si>
    <t>Доходы от продажи земельных участков, находящихся в собственности городских поселений</t>
  </si>
  <si>
    <t xml:space="preserve">2 02 20000 </t>
  </si>
  <si>
    <t xml:space="preserve">2 02 25555 </t>
  </si>
  <si>
    <t xml:space="preserve">2 02 29999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</si>
  <si>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</si>
  <si>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</si>
  <si>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</si>
  <si>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</si>
  <si>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</si>
  <si>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</si>
  <si>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</si>
  <si>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</si>
  <si>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</si>
  <si>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</si>
  <si>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</si>
  <si>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</si>
  <si>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</si>
  <si>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</si>
  <si>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</si>
  <si>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</si>
  <si>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</si>
  <si>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</si>
  <si>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</si>
  <si>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</si>
  <si>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</si>
  <si>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>202  00000</t>
  </si>
  <si>
    <t>Другие вопросы в области культуры, кинематографии</t>
  </si>
  <si>
    <t>0804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</si>
  <si>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</si>
  <si>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</si>
  <si>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</si>
  <si>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</si>
  <si>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</si>
  <si>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Субсидии бюджетам городских поселений на реализацию программ формирования современной городской среды</t>
  </si>
  <si>
    <t>Функционирование высшего должностного лица субъекта Российской Федерации и муниципального образования</t>
  </si>
  <si>
    <t>0310</t>
  </si>
  <si>
    <t>0102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</si>
  <si>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</si>
  <si>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</si>
  <si>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</si>
  <si>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</si>
  <si>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202  16001</t>
  </si>
  <si>
    <t>1 06 00000</t>
  </si>
  <si>
    <t>НАЛОГИ НА ИМУЩЕСТВО</t>
  </si>
  <si>
    <t>Уточненный план на 2022 год</t>
  </si>
  <si>
    <t>отклонение (факт 2022-2021)</t>
  </si>
  <si>
    <t>%              роста исполнения 2022 к 2021 году</t>
  </si>
  <si>
    <t>Обеспечение проведения выборов и референдумов</t>
  </si>
  <si>
    <t>0107</t>
  </si>
  <si>
    <t>Плата за размещение нестационарных торговых объектов</t>
  </si>
  <si>
    <t>1 11 09000</t>
  </si>
  <si>
    <t>2 02 20299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</si>
  <si>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</si>
  <si>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за счет средств бюджетов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</si>
  <si>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городского поселения</t>
  </si>
  <si>
    <t>Отчет об исполнении бюджета Гагаринского городского поселения Гагаринского района Смоленской области за 9 месяцев 2022 года</t>
  </si>
  <si>
    <t>Исполнено за 9 месяцев 2022 года</t>
  </si>
  <si>
    <t>% исполнения за 9 месяцев 2022 года</t>
  </si>
  <si>
    <t>Исполнено  за 9 месяцев 2021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</si>
  <si>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</si>
  <si>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1 16 07090 </t>
  </si>
  <si>
    <t>ШТРАФЫ, САНКЦИИ, ВОЗМЕЩЕНИЕ УЩЕРБА, из них:</t>
  </si>
  <si>
    <t xml:space="preserve">Платежи, уплачеваемые в целях возмещения вреда,приченяемого автомобильным дорогам транспортными средствами, осуществляющими перевозки тяжеловесных (крупногабаритных) грузов </t>
  </si>
  <si>
    <t>2 02 25299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</si>
  <si>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</si>
  <si>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1 16 10123</t>
  </si>
  <si>
    <t>1 16 11064</t>
  </si>
  <si>
    <t>Субсидии бюджетам бюджетной системы РФ: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</si>
</sst>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1" fillId="8" borderId="0" xfId="0" applyNumberFormat="1" applyFont="1" applyFill="1" applyAlignment="1">
      <alignment/>
    </xf>
    <xf numFmtId="178" fontId="8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5" borderId="10" xfId="0" applyNumberFormat="1" applyFont="1" applyFill="1" applyBorder="1" applyAlignment="1">
      <alignment horizontal="center" vertical="top" wrapText="1"/>
    </xf>
    <xf numFmtId="178" fontId="3" fillId="35" borderId="10" xfId="0" applyNumberFormat="1" applyFont="1" applyFill="1" applyBorder="1" applyAlignment="1">
      <alignment horizontal="center" vertical="top" wrapText="1"/>
    </xf>
    <xf numFmtId="178" fontId="5" fillId="35" borderId="10" xfId="0" applyNumberFormat="1" applyFont="1" applyFill="1" applyBorder="1" applyAlignment="1">
      <alignment horizontal="center" vertical="justify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5" fillId="35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5" fillId="35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1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3" fillId="37" borderId="11" xfId="0" applyNumberFormat="1" applyFont="1" applyFill="1" applyBorder="1" applyAlignment="1">
      <alignment horizontal="center" vertical="top" wrapText="1"/>
    </xf>
    <xf numFmtId="2" fontId="8" fillId="38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horizontal="center" vertical="top" wrapText="1"/>
    </xf>
    <xf numFmtId="178" fontId="8" fillId="38" borderId="10" xfId="0" applyNumberFormat="1" applyFont="1" applyFill="1" applyBorder="1" applyAlignment="1">
      <alignment horizontal="center" vertical="center" wrapText="1"/>
    </xf>
    <xf numFmtId="178" fontId="8" fillId="38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178" fontId="2" fillId="37" borderId="10" xfId="0" applyNumberFormat="1" applyFont="1" applyFill="1" applyBorder="1" applyAlignment="1">
      <alignment vertical="center" wrapText="1"/>
    </xf>
    <xf numFmtId="178" fontId="2" fillId="36" borderId="10" xfId="0" applyNumberFormat="1" applyFont="1" applyFill="1" applyBorder="1" applyAlignment="1">
      <alignment vertical="center" wrapText="1"/>
    </xf>
    <xf numFmtId="0" fontId="47" fillId="36" borderId="13" xfId="0" applyFont="1" applyFill="1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178" fontId="3" fillId="35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8" fontId="1" fillId="36" borderId="10" xfId="0" applyNumberFormat="1" applyFont="1" applyFill="1" applyBorder="1" applyAlignment="1" quotePrefix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178" fontId="5" fillId="36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0"/>
  <sheetViews>
    <sheetView tabSelected="1" view="pageBreakPreview" zoomScaleSheetLayoutView="10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1" sqref="A31"/>
    </sheetView>
  </sheetViews>
  <sheetFormatPr defaultColWidth="9.00390625" defaultRowHeight="12.75"/>
  <cols>
    <col min="1" max="1" width="48.625" style="2" customWidth="1"/>
    <col min="2" max="2" width="11.00390625" style="17" customWidth="1"/>
    <col min="3" max="3" width="12.125" style="2" customWidth="1"/>
    <col min="4" max="5" width="11.375" style="2" customWidth="1"/>
    <col min="6" max="6" width="10.75390625" style="2" customWidth="1"/>
    <col min="7" max="9" width="12.25390625" style="2" customWidth="1"/>
    <col min="10" max="16384" width="9.125" style="2" customWidth="1"/>
  </cols>
  <sheetData>
    <row r="2" spans="1:8" ht="41.25" customHeight="1">
      <c r="A2" s="90" t="s">
        <v>128</v>
      </c>
      <c r="B2" s="90"/>
      <c r="C2" s="90"/>
      <c r="D2" s="90"/>
      <c r="E2" s="90"/>
      <c r="F2" s="90"/>
      <c r="G2" s="90"/>
      <c r="H2" s="90"/>
    </row>
    <row r="3" spans="1:63" ht="78" customHeight="1">
      <c r="A3" s="3" t="s">
        <v>0</v>
      </c>
      <c r="B3" s="14" t="s">
        <v>1</v>
      </c>
      <c r="C3" s="62" t="s">
        <v>117</v>
      </c>
      <c r="D3" s="62" t="s">
        <v>129</v>
      </c>
      <c r="E3" s="62" t="s">
        <v>130</v>
      </c>
      <c r="F3" s="62" t="s">
        <v>131</v>
      </c>
      <c r="G3" s="62" t="s">
        <v>118</v>
      </c>
      <c r="H3" s="62" t="s">
        <v>119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</row>
    <row r="4" spans="1:63" s="4" customFormat="1" ht="18" customHeight="1">
      <c r="A4" s="38" t="s">
        <v>38</v>
      </c>
      <c r="B4" s="37" t="s">
        <v>78</v>
      </c>
      <c r="C4" s="47">
        <f>C5+C7+C14+C18+C20+C23+C27+C9</f>
        <v>99513</v>
      </c>
      <c r="D4" s="47">
        <f>D5+D7+D14+D18+D20+D23+D27+D9</f>
        <v>55995.4</v>
      </c>
      <c r="E4" s="47">
        <f aca="true" t="shared" si="0" ref="E4:E12">D4/C4*100</f>
        <v>56.26943213449499</v>
      </c>
      <c r="F4" s="47">
        <f>F5+F7+F14+F18+F20+F23+F27+F9</f>
        <v>65268.7</v>
      </c>
      <c r="G4" s="47">
        <f>D4-F4</f>
        <v>-9273.299999999996</v>
      </c>
      <c r="H4" s="51">
        <f aca="true" t="shared" si="1" ref="H4:H38">D4/F4*100</f>
        <v>85.7921178145114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s="5" customFormat="1" ht="15.75" customHeight="1">
      <c r="A5" s="19" t="s">
        <v>30</v>
      </c>
      <c r="B5" s="56" t="s">
        <v>79</v>
      </c>
      <c r="C5" s="50">
        <f>C6</f>
        <v>63341.6</v>
      </c>
      <c r="D5" s="50">
        <f>D6</f>
        <v>47288.5</v>
      </c>
      <c r="E5" s="50">
        <f t="shared" si="0"/>
        <v>74.65630801874282</v>
      </c>
      <c r="F5" s="50">
        <f>F6</f>
        <v>41933.3</v>
      </c>
      <c r="G5" s="50">
        <f>D5-F5</f>
        <v>5355.199999999997</v>
      </c>
      <c r="H5" s="34">
        <f t="shared" si="1"/>
        <v>112.77075736944147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15.75" customHeight="1">
      <c r="A6" s="21" t="s">
        <v>31</v>
      </c>
      <c r="B6" s="22" t="s">
        <v>80</v>
      </c>
      <c r="C6" s="49">
        <v>63341.6</v>
      </c>
      <c r="D6" s="49">
        <v>47288.5</v>
      </c>
      <c r="E6" s="49">
        <f t="shared" si="0"/>
        <v>74.65630801874282</v>
      </c>
      <c r="F6" s="49">
        <v>41933.3</v>
      </c>
      <c r="G6" s="49">
        <f>D6-F6</f>
        <v>5355.199999999997</v>
      </c>
      <c r="H6" s="57">
        <f t="shared" si="1"/>
        <v>112.77075736944147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5" customFormat="1" ht="27">
      <c r="A7" s="19" t="s">
        <v>47</v>
      </c>
      <c r="B7" s="20" t="s">
        <v>81</v>
      </c>
      <c r="C7" s="54">
        <f>C8</f>
        <v>2602.4</v>
      </c>
      <c r="D7" s="54">
        <f>D8</f>
        <v>2238.6</v>
      </c>
      <c r="E7" s="54">
        <f t="shared" si="0"/>
        <v>86.02059637257915</v>
      </c>
      <c r="F7" s="54">
        <f>F8</f>
        <v>1870.5</v>
      </c>
      <c r="G7" s="54">
        <f aca="true" t="shared" si="2" ref="G7:G13">D7-F7</f>
        <v>368.0999999999999</v>
      </c>
      <c r="H7" s="34">
        <f t="shared" si="1"/>
        <v>119.67923015236568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</row>
    <row r="8" spans="1:63" ht="15" customHeight="1">
      <c r="A8" s="21" t="s">
        <v>45</v>
      </c>
      <c r="B8" s="22" t="s">
        <v>82</v>
      </c>
      <c r="C8" s="53">
        <v>2602.4</v>
      </c>
      <c r="D8" s="53">
        <v>2238.6</v>
      </c>
      <c r="E8" s="53">
        <f t="shared" si="0"/>
        <v>86.02059637257915</v>
      </c>
      <c r="F8" s="53">
        <v>1870.5</v>
      </c>
      <c r="G8" s="53">
        <f t="shared" si="2"/>
        <v>368.0999999999999</v>
      </c>
      <c r="H8" s="57">
        <f t="shared" si="1"/>
        <v>119.67923015236568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ht="15" customHeight="1">
      <c r="A9" s="19" t="s">
        <v>116</v>
      </c>
      <c r="B9" s="20" t="s">
        <v>115</v>
      </c>
      <c r="C9" s="59">
        <f>C10+C11</f>
        <v>29763.399999999998</v>
      </c>
      <c r="D9" s="59">
        <f>D10+D11</f>
        <v>1137.3</v>
      </c>
      <c r="E9" s="54">
        <f t="shared" si="0"/>
        <v>3.8211360261260476</v>
      </c>
      <c r="F9" s="59">
        <f>F10+F11</f>
        <v>15244.199999999999</v>
      </c>
      <c r="G9" s="59">
        <f t="shared" si="2"/>
        <v>-14106.9</v>
      </c>
      <c r="H9" s="34">
        <f t="shared" si="1"/>
        <v>7.460542370212933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ht="15" customHeight="1">
      <c r="A10" s="21" t="s">
        <v>52</v>
      </c>
      <c r="B10" s="22" t="s">
        <v>83</v>
      </c>
      <c r="C10" s="53">
        <v>8195.3</v>
      </c>
      <c r="D10" s="53">
        <v>1945.1</v>
      </c>
      <c r="E10" s="53">
        <f t="shared" si="0"/>
        <v>23.734335533781557</v>
      </c>
      <c r="F10" s="53">
        <v>1319.9</v>
      </c>
      <c r="G10" s="53">
        <f t="shared" si="2"/>
        <v>625.1999999999998</v>
      </c>
      <c r="H10" s="57">
        <f t="shared" si="1"/>
        <v>147.3672247897568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ht="17.25" customHeight="1">
      <c r="A11" s="21" t="s">
        <v>101</v>
      </c>
      <c r="B11" s="22" t="s">
        <v>84</v>
      </c>
      <c r="C11" s="53">
        <f>C12+C13</f>
        <v>21568.1</v>
      </c>
      <c r="D11" s="53">
        <f>D12+D13</f>
        <v>-807.8</v>
      </c>
      <c r="E11" s="53">
        <f t="shared" si="0"/>
        <v>-3.745346136191876</v>
      </c>
      <c r="F11" s="53">
        <f>F12+F13</f>
        <v>13924.3</v>
      </c>
      <c r="G11" s="53">
        <f t="shared" si="2"/>
        <v>-14732.099999999999</v>
      </c>
      <c r="H11" s="57" t="s">
        <v>53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ht="17.25" customHeight="1">
      <c r="A12" s="35" t="s">
        <v>102</v>
      </c>
      <c r="B12" s="36" t="s">
        <v>104</v>
      </c>
      <c r="C12" s="61">
        <v>15991</v>
      </c>
      <c r="D12" s="61">
        <v>490.7</v>
      </c>
      <c r="E12" s="61">
        <f t="shared" si="0"/>
        <v>3.068601088112063</v>
      </c>
      <c r="F12" s="61">
        <v>12986.5</v>
      </c>
      <c r="G12" s="61">
        <f t="shared" si="2"/>
        <v>-12495.8</v>
      </c>
      <c r="H12" s="57">
        <f t="shared" si="1"/>
        <v>3.7785392523004653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ht="17.25" customHeight="1">
      <c r="A13" s="35" t="s">
        <v>103</v>
      </c>
      <c r="B13" s="36" t="s">
        <v>105</v>
      </c>
      <c r="C13" s="61">
        <v>5577.1</v>
      </c>
      <c r="D13" s="61">
        <v>-1298.5</v>
      </c>
      <c r="E13" s="61" t="s">
        <v>53</v>
      </c>
      <c r="F13" s="61">
        <v>937.8</v>
      </c>
      <c r="G13" s="61">
        <f t="shared" si="2"/>
        <v>-2236.3</v>
      </c>
      <c r="H13" s="57" t="s">
        <v>53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s="6" customFormat="1" ht="40.5">
      <c r="A14" s="19" t="s">
        <v>32</v>
      </c>
      <c r="B14" s="67" t="s">
        <v>85</v>
      </c>
      <c r="C14" s="59">
        <f>C15+C16+C17</f>
        <v>3728.6</v>
      </c>
      <c r="D14" s="59">
        <f>D15+D16+D17</f>
        <v>3155.8</v>
      </c>
      <c r="E14" s="59">
        <f>D14/C14*100</f>
        <v>84.63766561175777</v>
      </c>
      <c r="F14" s="59">
        <f>F15+F16+F17</f>
        <v>3542.8999999999996</v>
      </c>
      <c r="G14" s="59">
        <f>G15+G16+G17</f>
        <v>-387.0999999999998</v>
      </c>
      <c r="H14" s="34">
        <f t="shared" si="1"/>
        <v>89.07392249287308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</row>
    <row r="15" spans="1:63" ht="25.5">
      <c r="A15" s="21" t="s">
        <v>33</v>
      </c>
      <c r="B15" s="22" t="s">
        <v>86</v>
      </c>
      <c r="C15" s="53">
        <v>1300</v>
      </c>
      <c r="D15" s="53">
        <v>1252.2</v>
      </c>
      <c r="E15" s="53">
        <f>D15/C15*100</f>
        <v>96.32307692307693</v>
      </c>
      <c r="F15" s="53">
        <v>1448.7</v>
      </c>
      <c r="G15" s="53">
        <f>D15-F15</f>
        <v>-196.5</v>
      </c>
      <c r="H15" s="96">
        <f t="shared" si="1"/>
        <v>86.43611513770966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s="5" customFormat="1" ht="18" customHeight="1">
      <c r="A16" s="21" t="s">
        <v>34</v>
      </c>
      <c r="B16" s="22" t="s">
        <v>87</v>
      </c>
      <c r="C16" s="49">
        <v>2428.6</v>
      </c>
      <c r="D16" s="49">
        <v>1873.2</v>
      </c>
      <c r="E16" s="49">
        <f>D16/C16*100</f>
        <v>77.13085728403196</v>
      </c>
      <c r="F16" s="49">
        <v>2094.2</v>
      </c>
      <c r="G16" s="49">
        <f>D16-F16</f>
        <v>-220.99999999999977</v>
      </c>
      <c r="H16" s="96">
        <f t="shared" si="1"/>
        <v>89.44704421736225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</row>
    <row r="17" spans="1:63" s="5" customFormat="1" ht="29.25" customHeight="1">
      <c r="A17" s="21" t="s">
        <v>122</v>
      </c>
      <c r="B17" s="60" t="s">
        <v>123</v>
      </c>
      <c r="C17" s="49">
        <v>0</v>
      </c>
      <c r="D17" s="49">
        <v>30.4</v>
      </c>
      <c r="E17" s="49" t="s">
        <v>53</v>
      </c>
      <c r="F17" s="49">
        <v>0</v>
      </c>
      <c r="G17" s="49">
        <f>D17-F17</f>
        <v>30.4</v>
      </c>
      <c r="H17" s="96" t="s">
        <v>53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</row>
    <row r="18" spans="1:63" ht="27">
      <c r="A18" s="19" t="s">
        <v>66</v>
      </c>
      <c r="B18" s="58" t="s">
        <v>88</v>
      </c>
      <c r="C18" s="59">
        <f>C19</f>
        <v>77</v>
      </c>
      <c r="D18" s="59">
        <f>D19</f>
        <v>177.7</v>
      </c>
      <c r="E18" s="59">
        <f>D18/C18*100</f>
        <v>230.77922077922074</v>
      </c>
      <c r="F18" s="59">
        <f>F19</f>
        <v>283.6</v>
      </c>
      <c r="G18" s="54">
        <f>D18-F18</f>
        <v>-105.90000000000003</v>
      </c>
      <c r="H18" s="34">
        <f t="shared" si="1"/>
        <v>62.658674188998575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ht="25.5">
      <c r="A19" s="21" t="s">
        <v>65</v>
      </c>
      <c r="B19" s="60" t="s">
        <v>89</v>
      </c>
      <c r="C19" s="53">
        <v>77</v>
      </c>
      <c r="D19" s="53">
        <v>177.7</v>
      </c>
      <c r="E19" s="61">
        <f>D19/C19*100</f>
        <v>230.77922077922074</v>
      </c>
      <c r="F19" s="53">
        <v>283.6</v>
      </c>
      <c r="G19" s="53">
        <f>D19-F19</f>
        <v>-105.90000000000003</v>
      </c>
      <c r="H19" s="57">
        <f t="shared" si="1"/>
        <v>62.658674188998575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s="5" customFormat="1" ht="27">
      <c r="A20" s="19" t="s">
        <v>35</v>
      </c>
      <c r="B20" s="58" t="s">
        <v>90</v>
      </c>
      <c r="C20" s="59">
        <f>C21+C22</f>
        <v>0</v>
      </c>
      <c r="D20" s="59">
        <f>D21+D22</f>
        <v>1604.8</v>
      </c>
      <c r="E20" s="61" t="s">
        <v>53</v>
      </c>
      <c r="F20" s="59">
        <f>F21+F22</f>
        <v>783.6</v>
      </c>
      <c r="G20" s="59">
        <f>D20-F20</f>
        <v>821.1999999999999</v>
      </c>
      <c r="H20" s="34">
        <f t="shared" si="1"/>
        <v>204.7983665135273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</row>
    <row r="21" spans="1:63" ht="25.5">
      <c r="A21" s="21" t="s">
        <v>62</v>
      </c>
      <c r="B21" s="60" t="s">
        <v>92</v>
      </c>
      <c r="C21" s="53">
        <v>0</v>
      </c>
      <c r="D21" s="53">
        <v>1604.8</v>
      </c>
      <c r="E21" s="61" t="s">
        <v>53</v>
      </c>
      <c r="F21" s="53">
        <v>783.6</v>
      </c>
      <c r="G21" s="53">
        <f>D21-F21</f>
        <v>821.1999999999999</v>
      </c>
      <c r="H21" s="57">
        <f t="shared" si="1"/>
        <v>204.7983665135273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ht="25.5">
      <c r="A22" s="21" t="s">
        <v>73</v>
      </c>
      <c r="B22" s="60" t="s">
        <v>91</v>
      </c>
      <c r="C22" s="53">
        <v>0</v>
      </c>
      <c r="D22" s="53">
        <v>0</v>
      </c>
      <c r="E22" s="53" t="s">
        <v>53</v>
      </c>
      <c r="F22" s="53">
        <v>0</v>
      </c>
      <c r="G22" s="53">
        <f>D22-F22</f>
        <v>0</v>
      </c>
      <c r="H22" s="57" t="s">
        <v>53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ht="24.75" customHeight="1">
      <c r="A23" s="19" t="s">
        <v>134</v>
      </c>
      <c r="B23" s="58" t="s">
        <v>93</v>
      </c>
      <c r="C23" s="59">
        <f>C24+C26+C25</f>
        <v>0</v>
      </c>
      <c r="D23" s="59">
        <f>D24+D26+D25</f>
        <v>392.70000000000005</v>
      </c>
      <c r="E23" s="59" t="s">
        <v>53</v>
      </c>
      <c r="F23" s="59">
        <f>F24+F26+F25</f>
        <v>1610.6</v>
      </c>
      <c r="G23" s="59">
        <f>D23-F23</f>
        <v>-1217.8999999999999</v>
      </c>
      <c r="H23" s="34">
        <f t="shared" si="1"/>
        <v>24.382217807028443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63" ht="64.5" customHeight="1">
      <c r="A24" s="21" t="s">
        <v>127</v>
      </c>
      <c r="B24" s="60" t="s">
        <v>133</v>
      </c>
      <c r="C24" s="53">
        <v>0</v>
      </c>
      <c r="D24" s="53">
        <v>4.1</v>
      </c>
      <c r="E24" s="61" t="s">
        <v>53</v>
      </c>
      <c r="F24" s="53">
        <v>50.5</v>
      </c>
      <c r="G24" s="53">
        <f>D24-F24</f>
        <v>-46.4</v>
      </c>
      <c r="H24" s="34">
        <f t="shared" si="1"/>
        <v>8.118811881188117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ht="66" customHeight="1">
      <c r="A25" s="78" t="s">
        <v>132</v>
      </c>
      <c r="B25" s="60" t="s">
        <v>138</v>
      </c>
      <c r="C25" s="53">
        <v>0</v>
      </c>
      <c r="D25" s="53">
        <v>0</v>
      </c>
      <c r="E25" s="61"/>
      <c r="F25" s="53">
        <v>7.1</v>
      </c>
      <c r="G25" s="53">
        <f>D25-F25</f>
        <v>-7.1</v>
      </c>
      <c r="H25" s="34">
        <f t="shared" si="1"/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</row>
    <row r="26" spans="1:63" ht="56.25" customHeight="1">
      <c r="A26" s="21" t="s">
        <v>135</v>
      </c>
      <c r="B26" s="60" t="s">
        <v>139</v>
      </c>
      <c r="C26" s="53">
        <v>0</v>
      </c>
      <c r="D26" s="53">
        <v>388.6</v>
      </c>
      <c r="E26" s="61" t="s">
        <v>53</v>
      </c>
      <c r="F26" s="53">
        <v>1553</v>
      </c>
      <c r="G26" s="53">
        <f>D26-F26</f>
        <v>-1164.4</v>
      </c>
      <c r="H26" s="57">
        <f t="shared" si="1"/>
        <v>25.022537025112683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1:63" ht="21" customHeight="1">
      <c r="A27" s="23" t="s">
        <v>95</v>
      </c>
      <c r="B27" s="24" t="s">
        <v>94</v>
      </c>
      <c r="C27" s="48">
        <v>0</v>
      </c>
      <c r="D27" s="48">
        <v>0</v>
      </c>
      <c r="E27" s="48" t="s">
        <v>53</v>
      </c>
      <c r="F27" s="48">
        <v>0</v>
      </c>
      <c r="G27" s="48">
        <f>D27-F27</f>
        <v>0</v>
      </c>
      <c r="H27" s="34" t="s">
        <v>53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ht="21" customHeight="1">
      <c r="A28" s="77" t="s">
        <v>36</v>
      </c>
      <c r="B28" s="37" t="s">
        <v>96</v>
      </c>
      <c r="C28" s="47">
        <f>C29+C37</f>
        <v>164531.7</v>
      </c>
      <c r="D28" s="47">
        <f>D29+D37</f>
        <v>41454.3</v>
      </c>
      <c r="E28" s="47">
        <f aca="true" t="shared" si="3" ref="E28:E36">D28/C28*100</f>
        <v>25.195327101099668</v>
      </c>
      <c r="F28" s="47">
        <f>F29+F37</f>
        <v>11941.8</v>
      </c>
      <c r="G28" s="47">
        <f>D28-F28</f>
        <v>29512.500000000004</v>
      </c>
      <c r="H28" s="39">
        <f t="shared" si="1"/>
        <v>347.13611013415067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ht="29.25" customHeight="1">
      <c r="A29" s="63" t="s">
        <v>63</v>
      </c>
      <c r="B29" s="64" t="s">
        <v>98</v>
      </c>
      <c r="C29" s="65">
        <f>C30+C31</f>
        <v>164531.7</v>
      </c>
      <c r="D29" s="65">
        <f>D30+D31</f>
        <v>41454.3</v>
      </c>
      <c r="E29" s="65">
        <f t="shared" si="3"/>
        <v>25.195327101099668</v>
      </c>
      <c r="F29" s="65">
        <f>F30+F31</f>
        <v>11941.8</v>
      </c>
      <c r="G29" s="65">
        <f>D29-F29</f>
        <v>29512.500000000004</v>
      </c>
      <c r="H29" s="66">
        <f t="shared" si="1"/>
        <v>347.13611013415067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0" spans="1:63" ht="26.25" customHeight="1">
      <c r="A30" s="68" t="s">
        <v>64</v>
      </c>
      <c r="B30" s="22" t="s">
        <v>114</v>
      </c>
      <c r="C30" s="53">
        <v>3019.6</v>
      </c>
      <c r="D30" s="53">
        <v>2264.4</v>
      </c>
      <c r="E30" s="53">
        <f t="shared" si="3"/>
        <v>74.99006490925952</v>
      </c>
      <c r="F30" s="53">
        <v>2177.3</v>
      </c>
      <c r="G30" s="53">
        <f>D30-F30</f>
        <v>87.09999999999991</v>
      </c>
      <c r="H30" s="57">
        <f t="shared" si="1"/>
        <v>104.00036742754789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1:63" s="7" customFormat="1" ht="20.25" customHeight="1">
      <c r="A31" s="21" t="s">
        <v>140</v>
      </c>
      <c r="B31" s="22" t="s">
        <v>74</v>
      </c>
      <c r="C31" s="53">
        <f>C32+C35+C36+C33+C34</f>
        <v>161512.1</v>
      </c>
      <c r="D31" s="53">
        <f>D32+D35+D36+D33+D34</f>
        <v>39189.9</v>
      </c>
      <c r="E31" s="53">
        <f t="shared" si="3"/>
        <v>24.264374000461885</v>
      </c>
      <c r="F31" s="53">
        <f>F32+F35+F36+F33+F34</f>
        <v>9764.5</v>
      </c>
      <c r="G31" s="53">
        <f>G32+G35+G36+G33+G34</f>
        <v>29425.399999999998</v>
      </c>
      <c r="H31" s="57">
        <f t="shared" si="1"/>
        <v>401.35081161349785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</row>
    <row r="32" spans="1:63" s="7" customFormat="1" ht="78" customHeight="1">
      <c r="A32" s="76" t="s">
        <v>125</v>
      </c>
      <c r="B32" s="73" t="s">
        <v>124</v>
      </c>
      <c r="C32" s="74">
        <v>13802</v>
      </c>
      <c r="D32" s="74">
        <v>0</v>
      </c>
      <c r="E32" s="74">
        <f t="shared" si="3"/>
        <v>0</v>
      </c>
      <c r="F32" s="74">
        <v>0</v>
      </c>
      <c r="G32" s="74">
        <f>D32-F32</f>
        <v>0</v>
      </c>
      <c r="H32" s="57" t="s">
        <v>53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s="7" customFormat="1" ht="52.5" customHeight="1">
      <c r="A33" s="76" t="s">
        <v>126</v>
      </c>
      <c r="B33" s="73">
        <v>20220302</v>
      </c>
      <c r="C33" s="74">
        <v>6286.7</v>
      </c>
      <c r="D33" s="74">
        <v>0</v>
      </c>
      <c r="E33" s="74">
        <f t="shared" si="3"/>
        <v>0</v>
      </c>
      <c r="F33" s="74">
        <v>0</v>
      </c>
      <c r="G33" s="74">
        <f>D33-F33</f>
        <v>0</v>
      </c>
      <c r="H33" s="57" t="s">
        <v>53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s="7" customFormat="1" ht="63" customHeight="1">
      <c r="A34" s="95" t="s">
        <v>137</v>
      </c>
      <c r="B34" s="60" t="s">
        <v>136</v>
      </c>
      <c r="C34" s="74">
        <v>0</v>
      </c>
      <c r="D34" s="74">
        <v>0</v>
      </c>
      <c r="E34" s="74" t="s">
        <v>53</v>
      </c>
      <c r="F34" s="74">
        <v>1809.7</v>
      </c>
      <c r="G34" s="74">
        <f>D34-F34</f>
        <v>-1809.7</v>
      </c>
      <c r="H34" s="57">
        <f t="shared" si="1"/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</row>
    <row r="35" spans="1:63" s="7" customFormat="1" ht="40.5" customHeight="1">
      <c r="A35" s="75" t="s">
        <v>106</v>
      </c>
      <c r="B35" s="73" t="s">
        <v>75</v>
      </c>
      <c r="C35" s="74">
        <v>14886.7</v>
      </c>
      <c r="D35" s="74">
        <v>13952.4</v>
      </c>
      <c r="E35" s="74">
        <f t="shared" si="3"/>
        <v>93.72392807002223</v>
      </c>
      <c r="F35" s="74">
        <v>7954.8</v>
      </c>
      <c r="G35" s="74">
        <f>D35-F35</f>
        <v>5997.599999999999</v>
      </c>
      <c r="H35" s="57">
        <f t="shared" si="1"/>
        <v>175.39598732840548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</row>
    <row r="36" spans="1:63" s="7" customFormat="1" ht="21" customHeight="1">
      <c r="A36" s="76" t="s">
        <v>54</v>
      </c>
      <c r="B36" s="73" t="s">
        <v>76</v>
      </c>
      <c r="C36" s="74">
        <v>126536.7</v>
      </c>
      <c r="D36" s="74">
        <v>25237.5</v>
      </c>
      <c r="E36" s="74">
        <f t="shared" si="3"/>
        <v>19.94480652648599</v>
      </c>
      <c r="F36" s="74">
        <v>0</v>
      </c>
      <c r="G36" s="74">
        <f>D36-F36</f>
        <v>25237.5</v>
      </c>
      <c r="H36" s="57" t="s">
        <v>53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</row>
    <row r="37" spans="1:8" s="18" customFormat="1" ht="33.75" customHeight="1">
      <c r="A37" s="21" t="s">
        <v>97</v>
      </c>
      <c r="B37" s="60" t="s">
        <v>77</v>
      </c>
      <c r="C37" s="53">
        <v>0</v>
      </c>
      <c r="D37" s="53">
        <v>0</v>
      </c>
      <c r="E37" s="53" t="s">
        <v>53</v>
      </c>
      <c r="F37" s="53">
        <v>0</v>
      </c>
      <c r="G37" s="53">
        <f>D37-F37</f>
        <v>0</v>
      </c>
      <c r="H37" s="57" t="s">
        <v>53</v>
      </c>
    </row>
    <row r="38" spans="1:63" s="7" customFormat="1" ht="15.75" customHeight="1">
      <c r="A38" s="26" t="s">
        <v>37</v>
      </c>
      <c r="B38" s="25"/>
      <c r="C38" s="47">
        <f>C4+C28</f>
        <v>264044.7</v>
      </c>
      <c r="D38" s="47">
        <f>D4+D28</f>
        <v>97449.70000000001</v>
      </c>
      <c r="E38" s="47">
        <f>D38/C38*100</f>
        <v>36.90651620729369</v>
      </c>
      <c r="F38" s="47">
        <f>F4+F28</f>
        <v>77210.5</v>
      </c>
      <c r="G38" s="47">
        <f>D38-F38</f>
        <v>20239.20000000001</v>
      </c>
      <c r="H38" s="43">
        <f t="shared" si="1"/>
        <v>126.21301506919397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</row>
    <row r="39" spans="1:63" s="7" customFormat="1" ht="18" customHeight="1">
      <c r="A39" s="92"/>
      <c r="B39" s="93"/>
      <c r="C39" s="93"/>
      <c r="D39" s="93"/>
      <c r="E39" s="93"/>
      <c r="F39" s="93"/>
      <c r="G39" s="93"/>
      <c r="H39" s="9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</row>
    <row r="40" spans="1:63" s="32" customFormat="1" ht="12.75">
      <c r="A40" s="28" t="s">
        <v>2</v>
      </c>
      <c r="B40" s="29"/>
      <c r="C40" s="30"/>
      <c r="D40" s="30"/>
      <c r="E40" s="30"/>
      <c r="F40" s="30"/>
      <c r="G40" s="31"/>
      <c r="H40" s="3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</row>
    <row r="41" spans="1:63" s="27" customFormat="1" ht="12.75">
      <c r="A41" s="72" t="s">
        <v>3</v>
      </c>
      <c r="B41" s="87" t="s">
        <v>4</v>
      </c>
      <c r="C41" s="86">
        <f>C42+C43+C44+C46+C47+C45</f>
        <v>10986.7</v>
      </c>
      <c r="D41" s="86">
        <f>D42+D43+D44+D46+D47+D45</f>
        <v>4518.900000000001</v>
      </c>
      <c r="E41" s="86">
        <f>D41/C41*100</f>
        <v>41.13063977354438</v>
      </c>
      <c r="F41" s="86">
        <f>F42+F43+F44+F46+F47</f>
        <v>7592.6</v>
      </c>
      <c r="G41" s="86">
        <f>D41-F41</f>
        <v>-3073.7</v>
      </c>
      <c r="H41" s="86">
        <f>D41/F41*100</f>
        <v>59.517161446671764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</row>
    <row r="42" spans="1:63" s="27" customFormat="1" ht="38.25">
      <c r="A42" s="70" t="s">
        <v>107</v>
      </c>
      <c r="B42" s="79" t="s">
        <v>109</v>
      </c>
      <c r="C42" s="55">
        <v>692.8</v>
      </c>
      <c r="D42" s="55">
        <v>520.3</v>
      </c>
      <c r="E42" s="55">
        <f>D42/C42*100</f>
        <v>75.10103926096997</v>
      </c>
      <c r="F42" s="55">
        <v>526.3</v>
      </c>
      <c r="G42" s="55">
        <f>D42-F42</f>
        <v>-6</v>
      </c>
      <c r="H42" s="80">
        <f>D42/F42*100</f>
        <v>98.85996579897397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</row>
    <row r="43" spans="1:63" ht="38.25">
      <c r="A43" s="70" t="s">
        <v>5</v>
      </c>
      <c r="B43" s="81" t="s">
        <v>6</v>
      </c>
      <c r="C43" s="55">
        <v>1907.8</v>
      </c>
      <c r="D43" s="55">
        <v>1203</v>
      </c>
      <c r="E43" s="55">
        <f>D43/C43*100</f>
        <v>63.056924205891605</v>
      </c>
      <c r="F43" s="55">
        <v>1197.4</v>
      </c>
      <c r="G43" s="55">
        <f aca="true" t="shared" si="4" ref="G43:G72">D43-F43</f>
        <v>5.599999999999909</v>
      </c>
      <c r="H43" s="55">
        <f aca="true" t="shared" si="5" ref="H43:H72">D43/F43*100</f>
        <v>100.46767997327541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1:63" ht="38.25">
      <c r="A44" s="70" t="s">
        <v>7</v>
      </c>
      <c r="B44" s="81" t="s">
        <v>8</v>
      </c>
      <c r="C44" s="55">
        <v>29.6</v>
      </c>
      <c r="D44" s="55">
        <v>29.6</v>
      </c>
      <c r="E44" s="55">
        <f aca="true" t="shared" si="6" ref="E44:E72">D44/C44*100</f>
        <v>100</v>
      </c>
      <c r="F44" s="55">
        <v>29.3</v>
      </c>
      <c r="G44" s="55">
        <f t="shared" si="4"/>
        <v>0.3000000000000007</v>
      </c>
      <c r="H44" s="55">
        <f>D44/F44*100</f>
        <v>101.02389078498292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</row>
    <row r="45" spans="1:63" ht="12.75">
      <c r="A45" s="70" t="s">
        <v>120</v>
      </c>
      <c r="B45" s="79" t="s">
        <v>121</v>
      </c>
      <c r="C45" s="55">
        <v>1000</v>
      </c>
      <c r="D45" s="55">
        <v>965.1</v>
      </c>
      <c r="E45" s="55">
        <f>D45/C45*100</f>
        <v>96.51</v>
      </c>
      <c r="F45" s="55">
        <v>0</v>
      </c>
      <c r="G45" s="55">
        <f>D45-F45</f>
        <v>965.1</v>
      </c>
      <c r="H45" s="55" t="s">
        <v>53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</row>
    <row r="46" spans="1:63" ht="12.75">
      <c r="A46" s="70" t="s">
        <v>56</v>
      </c>
      <c r="B46" s="81" t="s">
        <v>57</v>
      </c>
      <c r="C46" s="55">
        <v>2000</v>
      </c>
      <c r="D46" s="82">
        <v>0</v>
      </c>
      <c r="E46" s="55">
        <f t="shared" si="6"/>
        <v>0</v>
      </c>
      <c r="F46" s="82">
        <v>0</v>
      </c>
      <c r="G46" s="55">
        <f t="shared" si="4"/>
        <v>0</v>
      </c>
      <c r="H46" s="55" t="s">
        <v>53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1:63" ht="12.75">
      <c r="A47" s="70" t="s">
        <v>9</v>
      </c>
      <c r="B47" s="83" t="s">
        <v>39</v>
      </c>
      <c r="C47" s="55">
        <v>5356.5</v>
      </c>
      <c r="D47" s="55">
        <v>1800.9</v>
      </c>
      <c r="E47" s="55">
        <f t="shared" si="6"/>
        <v>33.62083450014002</v>
      </c>
      <c r="F47" s="55">
        <v>5839.6</v>
      </c>
      <c r="G47" s="55">
        <f t="shared" si="4"/>
        <v>-4038.7000000000003</v>
      </c>
      <c r="H47" s="55">
        <f t="shared" si="5"/>
        <v>30.839441057606688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</row>
    <row r="48" spans="1:63" s="27" customFormat="1" ht="25.5">
      <c r="A48" s="72" t="s">
        <v>10</v>
      </c>
      <c r="B48" s="87" t="s">
        <v>11</v>
      </c>
      <c r="C48" s="86">
        <f>SUM(C49:C50)</f>
        <v>3172</v>
      </c>
      <c r="D48" s="86">
        <f>SUM(D49:D50)</f>
        <v>670.6</v>
      </c>
      <c r="E48" s="86">
        <f t="shared" si="6"/>
        <v>21.14123581336696</v>
      </c>
      <c r="F48" s="86">
        <f>SUM(F49:F50)</f>
        <v>1965.3</v>
      </c>
      <c r="G48" s="86">
        <f t="shared" si="4"/>
        <v>-1294.6999999999998</v>
      </c>
      <c r="H48" s="86">
        <f>D48/F48*100</f>
        <v>34.122016994860836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</row>
    <row r="49" spans="1:63" ht="18" customHeight="1">
      <c r="A49" s="70" t="s">
        <v>110</v>
      </c>
      <c r="B49" s="83" t="s">
        <v>12</v>
      </c>
      <c r="C49" s="55">
        <v>0</v>
      </c>
      <c r="D49" s="55">
        <v>0</v>
      </c>
      <c r="E49" s="55">
        <v>0</v>
      </c>
      <c r="F49" s="55">
        <v>127.3</v>
      </c>
      <c r="G49" s="55">
        <f t="shared" si="4"/>
        <v>-127.3</v>
      </c>
      <c r="H49" s="55">
        <f>D49/F49*100</f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</row>
    <row r="50" spans="1:63" ht="40.5" customHeight="1">
      <c r="A50" s="70" t="s">
        <v>111</v>
      </c>
      <c r="B50" s="85" t="s">
        <v>108</v>
      </c>
      <c r="C50" s="55">
        <v>3172</v>
      </c>
      <c r="D50" s="55">
        <v>670.6</v>
      </c>
      <c r="E50" s="55">
        <f t="shared" si="6"/>
        <v>21.14123581336696</v>
      </c>
      <c r="F50" s="55">
        <v>1838</v>
      </c>
      <c r="G50" s="55">
        <f t="shared" si="4"/>
        <v>-1167.4</v>
      </c>
      <c r="H50" s="55" t="s">
        <v>53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</row>
    <row r="51" spans="1:63" s="27" customFormat="1" ht="12.75">
      <c r="A51" s="72" t="s">
        <v>13</v>
      </c>
      <c r="B51" s="87" t="s">
        <v>14</v>
      </c>
      <c r="C51" s="86">
        <f>SUM(C52:C53)</f>
        <v>52086.8</v>
      </c>
      <c r="D51" s="86">
        <f>SUM(D52:D53)</f>
        <v>15697.6</v>
      </c>
      <c r="E51" s="86">
        <f t="shared" si="6"/>
        <v>30.137386055584138</v>
      </c>
      <c r="F51" s="86">
        <f>SUM(F52:F53)</f>
        <v>5702.7</v>
      </c>
      <c r="G51" s="86">
        <f t="shared" si="4"/>
        <v>9994.900000000001</v>
      </c>
      <c r="H51" s="86">
        <f t="shared" si="5"/>
        <v>275.26610202184935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</row>
    <row r="52" spans="1:63" ht="12.75">
      <c r="A52" s="70" t="s">
        <v>72</v>
      </c>
      <c r="B52" s="83" t="s">
        <v>29</v>
      </c>
      <c r="C52" s="55">
        <v>50516.8</v>
      </c>
      <c r="D52" s="55">
        <v>15661.6</v>
      </c>
      <c r="E52" s="55">
        <f t="shared" si="6"/>
        <v>31.00275551895607</v>
      </c>
      <c r="F52" s="55">
        <v>5585.3</v>
      </c>
      <c r="G52" s="55">
        <f t="shared" si="4"/>
        <v>10076.3</v>
      </c>
      <c r="H52" s="55">
        <f t="shared" si="5"/>
        <v>280.4074982543462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</row>
    <row r="53" spans="1:63" ht="12.75">
      <c r="A53" s="70" t="s">
        <v>15</v>
      </c>
      <c r="B53" s="81" t="s">
        <v>16</v>
      </c>
      <c r="C53" s="55">
        <v>1570</v>
      </c>
      <c r="D53" s="55">
        <v>36</v>
      </c>
      <c r="E53" s="55">
        <f>D53/C53*100</f>
        <v>2.2929936305732483</v>
      </c>
      <c r="F53" s="55">
        <v>117.4</v>
      </c>
      <c r="G53" s="55">
        <f t="shared" si="4"/>
        <v>-81.4</v>
      </c>
      <c r="H53" s="55" t="s">
        <v>53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</row>
    <row r="54" spans="1:63" s="27" customFormat="1" ht="12.75">
      <c r="A54" s="72" t="s">
        <v>17</v>
      </c>
      <c r="B54" s="87" t="s">
        <v>18</v>
      </c>
      <c r="C54" s="86">
        <f>SUM(C55:C57)</f>
        <v>210776.90000000002</v>
      </c>
      <c r="D54" s="86">
        <f>SUM(D55:D57)</f>
        <v>79221.7</v>
      </c>
      <c r="E54" s="86">
        <f t="shared" si="6"/>
        <v>37.58557033526918</v>
      </c>
      <c r="F54" s="86">
        <f>SUM(F55:F57)</f>
        <v>60031.3</v>
      </c>
      <c r="G54" s="86">
        <f t="shared" si="4"/>
        <v>19190.399999999994</v>
      </c>
      <c r="H54" s="86">
        <f t="shared" si="5"/>
        <v>131.96732371279646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</row>
    <row r="55" spans="1:63" ht="12.75">
      <c r="A55" s="71" t="s">
        <v>55</v>
      </c>
      <c r="B55" s="81" t="s">
        <v>46</v>
      </c>
      <c r="C55" s="55">
        <v>28757.7</v>
      </c>
      <c r="D55" s="55">
        <v>5116.2</v>
      </c>
      <c r="E55" s="55">
        <f t="shared" si="6"/>
        <v>17.790713443703773</v>
      </c>
      <c r="F55" s="55">
        <v>6163</v>
      </c>
      <c r="G55" s="55">
        <f t="shared" si="4"/>
        <v>-1046.8000000000002</v>
      </c>
      <c r="H55" s="55">
        <f t="shared" si="5"/>
        <v>83.0147655362648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</row>
    <row r="56" spans="1:63" ht="12.75">
      <c r="A56" s="70" t="s">
        <v>19</v>
      </c>
      <c r="B56" s="81" t="s">
        <v>20</v>
      </c>
      <c r="C56" s="55">
        <v>116836.5</v>
      </c>
      <c r="D56" s="55">
        <v>26765</v>
      </c>
      <c r="E56" s="55">
        <f t="shared" si="6"/>
        <v>22.908080950730294</v>
      </c>
      <c r="F56" s="55">
        <v>7696.4</v>
      </c>
      <c r="G56" s="55">
        <f t="shared" si="4"/>
        <v>19068.6</v>
      </c>
      <c r="H56" s="55">
        <f t="shared" si="5"/>
        <v>347.7599916844239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</row>
    <row r="57" spans="1:63" ht="20.25" customHeight="1">
      <c r="A57" s="70" t="s">
        <v>48</v>
      </c>
      <c r="B57" s="81" t="s">
        <v>49</v>
      </c>
      <c r="C57" s="55">
        <v>65182.7</v>
      </c>
      <c r="D57" s="55">
        <v>47340.5</v>
      </c>
      <c r="E57" s="55">
        <f t="shared" si="6"/>
        <v>72.62739960142798</v>
      </c>
      <c r="F57" s="55">
        <v>46171.9</v>
      </c>
      <c r="G57" s="55">
        <f t="shared" si="4"/>
        <v>1168.5999999999985</v>
      </c>
      <c r="H57" s="55">
        <f t="shared" si="5"/>
        <v>102.53097663297372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</row>
    <row r="58" spans="1:63" ht="20.25" customHeight="1">
      <c r="A58" s="72" t="s">
        <v>67</v>
      </c>
      <c r="B58" s="87" t="s">
        <v>68</v>
      </c>
      <c r="C58" s="86">
        <f>C59</f>
        <v>40</v>
      </c>
      <c r="D58" s="86">
        <f>D59</f>
        <v>0</v>
      </c>
      <c r="E58" s="86">
        <f t="shared" si="6"/>
        <v>0</v>
      </c>
      <c r="F58" s="86">
        <f>F59</f>
        <v>0</v>
      </c>
      <c r="G58" s="86">
        <f t="shared" si="4"/>
        <v>0</v>
      </c>
      <c r="H58" s="86" t="s">
        <v>53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</row>
    <row r="59" spans="1:63" ht="20.25" customHeight="1">
      <c r="A59" s="70" t="s">
        <v>69</v>
      </c>
      <c r="B59" s="81" t="s">
        <v>70</v>
      </c>
      <c r="C59" s="55">
        <v>40</v>
      </c>
      <c r="D59" s="55">
        <v>0</v>
      </c>
      <c r="E59" s="55">
        <f t="shared" si="6"/>
        <v>0</v>
      </c>
      <c r="F59" s="55">
        <v>0</v>
      </c>
      <c r="G59" s="55">
        <f t="shared" si="4"/>
        <v>0</v>
      </c>
      <c r="H59" s="55" t="s">
        <v>53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</row>
    <row r="60" spans="1:63" ht="13.5" customHeight="1">
      <c r="A60" s="72" t="s">
        <v>59</v>
      </c>
      <c r="B60" s="87" t="s">
        <v>60</v>
      </c>
      <c r="C60" s="86">
        <f>SUM(C61)</f>
        <v>140</v>
      </c>
      <c r="D60" s="86">
        <f>SUM(D61)</f>
        <v>48.6</v>
      </c>
      <c r="E60" s="86">
        <f>D60/C60*100</f>
        <v>34.714285714285715</v>
      </c>
      <c r="F60" s="86">
        <f>SUM(F61)</f>
        <v>127.4</v>
      </c>
      <c r="G60" s="86">
        <f t="shared" si="4"/>
        <v>-78.80000000000001</v>
      </c>
      <c r="H60" s="86">
        <f t="shared" si="5"/>
        <v>38.14756671899529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</row>
    <row r="61" spans="1:63" ht="13.5" customHeight="1">
      <c r="A61" s="70" t="s">
        <v>71</v>
      </c>
      <c r="B61" s="81" t="s">
        <v>61</v>
      </c>
      <c r="C61" s="55">
        <v>140</v>
      </c>
      <c r="D61" s="55">
        <v>48.6</v>
      </c>
      <c r="E61" s="55">
        <f>D61/C61*100</f>
        <v>34.714285714285715</v>
      </c>
      <c r="F61" s="55">
        <v>127.4</v>
      </c>
      <c r="G61" s="55">
        <f t="shared" si="4"/>
        <v>-78.80000000000001</v>
      </c>
      <c r="H61" s="84">
        <f t="shared" si="5"/>
        <v>38.14756671899529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</row>
    <row r="62" spans="1:63" s="27" customFormat="1" ht="12.75">
      <c r="A62" s="72" t="s">
        <v>40</v>
      </c>
      <c r="B62" s="87" t="s">
        <v>21</v>
      </c>
      <c r="C62" s="86">
        <f>SUM(C63:C64)</f>
        <v>1067</v>
      </c>
      <c r="D62" s="86">
        <f>D63+D64</f>
        <v>947.9</v>
      </c>
      <c r="E62" s="86">
        <f t="shared" si="6"/>
        <v>88.83786316776008</v>
      </c>
      <c r="F62" s="86">
        <f>SUM(F63:F64)</f>
        <v>1258.6</v>
      </c>
      <c r="G62" s="86">
        <f t="shared" si="4"/>
        <v>-310.69999999999993</v>
      </c>
      <c r="H62" s="86">
        <f t="shared" si="5"/>
        <v>75.3138407754648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</row>
    <row r="63" spans="1:63" ht="12.75">
      <c r="A63" s="70" t="s">
        <v>22</v>
      </c>
      <c r="B63" s="81" t="s">
        <v>23</v>
      </c>
      <c r="C63" s="55">
        <v>1000</v>
      </c>
      <c r="D63" s="55">
        <v>895.9</v>
      </c>
      <c r="E63" s="55">
        <f t="shared" si="6"/>
        <v>89.59</v>
      </c>
      <c r="F63" s="55">
        <v>1218.6</v>
      </c>
      <c r="G63" s="55">
        <f t="shared" si="4"/>
        <v>-322.69999999999993</v>
      </c>
      <c r="H63" s="55">
        <f t="shared" si="5"/>
        <v>73.51879205645824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</row>
    <row r="64" spans="1:63" ht="12.75">
      <c r="A64" s="70" t="s">
        <v>99</v>
      </c>
      <c r="B64" s="79" t="s">
        <v>100</v>
      </c>
      <c r="C64" s="55">
        <v>67</v>
      </c>
      <c r="D64" s="55">
        <v>52</v>
      </c>
      <c r="E64" s="55">
        <f t="shared" si="6"/>
        <v>77.61194029850746</v>
      </c>
      <c r="F64" s="55">
        <v>40</v>
      </c>
      <c r="G64" s="55">
        <f t="shared" si="4"/>
        <v>12</v>
      </c>
      <c r="H64" s="55">
        <f t="shared" si="5"/>
        <v>130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</row>
    <row r="65" spans="1:63" s="27" customFormat="1" ht="12.75">
      <c r="A65" s="72" t="s">
        <v>24</v>
      </c>
      <c r="B65" s="87" t="s">
        <v>25</v>
      </c>
      <c r="C65" s="86">
        <f>SUM(C66:C67)</f>
        <v>1215.4</v>
      </c>
      <c r="D65" s="86">
        <f>SUM(D66:D67)</f>
        <v>472.7</v>
      </c>
      <c r="E65" s="86">
        <f t="shared" si="6"/>
        <v>38.892545663978936</v>
      </c>
      <c r="F65" s="86">
        <f>SUM(F66:F67)</f>
        <v>496.5</v>
      </c>
      <c r="G65" s="86">
        <f t="shared" si="4"/>
        <v>-23.80000000000001</v>
      </c>
      <c r="H65" s="86">
        <f t="shared" si="5"/>
        <v>95.20644511581067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</row>
    <row r="66" spans="1:63" ht="12.75">
      <c r="A66" s="70" t="s">
        <v>26</v>
      </c>
      <c r="B66" s="81">
        <v>1001</v>
      </c>
      <c r="C66" s="55">
        <v>347.9</v>
      </c>
      <c r="D66" s="55">
        <v>250.6</v>
      </c>
      <c r="E66" s="55">
        <f t="shared" si="6"/>
        <v>72.03219315895373</v>
      </c>
      <c r="F66" s="55">
        <v>206.4</v>
      </c>
      <c r="G66" s="55">
        <f t="shared" si="4"/>
        <v>44.19999999999999</v>
      </c>
      <c r="H66" s="55">
        <f t="shared" si="5"/>
        <v>121.41472868217053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ht="12.75">
      <c r="A67" s="70" t="s">
        <v>58</v>
      </c>
      <c r="B67" s="81">
        <v>1006</v>
      </c>
      <c r="C67" s="55">
        <v>867.5</v>
      </c>
      <c r="D67" s="55">
        <v>222.1</v>
      </c>
      <c r="E67" s="55">
        <f t="shared" si="6"/>
        <v>25.602305475504323</v>
      </c>
      <c r="F67" s="55">
        <v>290.1</v>
      </c>
      <c r="G67" s="55">
        <f t="shared" si="4"/>
        <v>-68.00000000000003</v>
      </c>
      <c r="H67" s="55">
        <f t="shared" si="5"/>
        <v>76.55980696311616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63" s="27" customFormat="1" ht="12.75">
      <c r="A68" s="72" t="s">
        <v>41</v>
      </c>
      <c r="B68" s="88" t="s">
        <v>27</v>
      </c>
      <c r="C68" s="86">
        <f>SUM(C69:C69)</f>
        <v>700</v>
      </c>
      <c r="D68" s="86">
        <f>SUM(D69:D69)</f>
        <v>613.1</v>
      </c>
      <c r="E68" s="86">
        <f t="shared" si="6"/>
        <v>87.58571428571429</v>
      </c>
      <c r="F68" s="86">
        <f>SUM(F69:F69)</f>
        <v>422.1</v>
      </c>
      <c r="G68" s="86">
        <f t="shared" si="4"/>
        <v>191</v>
      </c>
      <c r="H68" s="86">
        <f t="shared" si="5"/>
        <v>145.2499407723288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</row>
    <row r="69" spans="1:63" ht="12.75">
      <c r="A69" s="69" t="s">
        <v>50</v>
      </c>
      <c r="B69" s="83">
        <v>1102</v>
      </c>
      <c r="C69" s="55">
        <v>700</v>
      </c>
      <c r="D69" s="55">
        <v>613.1</v>
      </c>
      <c r="E69" s="55">
        <f t="shared" si="6"/>
        <v>87.58571428571429</v>
      </c>
      <c r="F69" s="55">
        <v>422.1</v>
      </c>
      <c r="G69" s="55">
        <f t="shared" si="4"/>
        <v>191</v>
      </c>
      <c r="H69" s="55">
        <f t="shared" si="5"/>
        <v>145.2499407723288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3" ht="25.5">
      <c r="A70" s="72" t="s">
        <v>113</v>
      </c>
      <c r="B70" s="88" t="s">
        <v>42</v>
      </c>
      <c r="C70" s="86">
        <f>SUM(C71:C71)</f>
        <v>24</v>
      </c>
      <c r="D70" s="86">
        <f>SUM(D71:D71)</f>
        <v>0</v>
      </c>
      <c r="E70" s="86">
        <f t="shared" si="6"/>
        <v>0</v>
      </c>
      <c r="F70" s="86">
        <f>SUM(F71:F71)</f>
        <v>0</v>
      </c>
      <c r="G70" s="86">
        <f t="shared" si="4"/>
        <v>0</v>
      </c>
      <c r="H70" s="86" t="s">
        <v>53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25.5">
      <c r="A71" s="69" t="s">
        <v>112</v>
      </c>
      <c r="B71" s="83" t="s">
        <v>43</v>
      </c>
      <c r="C71" s="55">
        <v>24</v>
      </c>
      <c r="D71" s="55">
        <v>0</v>
      </c>
      <c r="E71" s="55">
        <f t="shared" si="6"/>
        <v>0</v>
      </c>
      <c r="F71" s="55">
        <v>0</v>
      </c>
      <c r="G71" s="55">
        <f t="shared" si="4"/>
        <v>0</v>
      </c>
      <c r="H71" s="55" t="s">
        <v>53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</row>
    <row r="72" spans="1:63" s="33" customFormat="1" ht="12.75">
      <c r="A72" s="72" t="s">
        <v>28</v>
      </c>
      <c r="B72" s="89"/>
      <c r="C72" s="86">
        <f>SUM(C41+C48+C51+C54+C60+C62+C65+C68+C70+C58)</f>
        <v>280208.80000000005</v>
      </c>
      <c r="D72" s="86">
        <f>SUM(D41+D48+D51+D54+D60+D62+D65+D68+D70+D58)</f>
        <v>102191.1</v>
      </c>
      <c r="E72" s="86">
        <f t="shared" si="6"/>
        <v>36.46962550783558</v>
      </c>
      <c r="F72" s="86">
        <f>F41+F48+F51+F54++F58+F60+F62+F65+F68+F70</f>
        <v>77596.5</v>
      </c>
      <c r="G72" s="86">
        <f t="shared" si="4"/>
        <v>24594.600000000006</v>
      </c>
      <c r="H72" s="86">
        <f t="shared" si="5"/>
        <v>131.6955017301038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</row>
    <row r="73" spans="1:63" ht="25.5">
      <c r="A73" s="8" t="s">
        <v>44</v>
      </c>
      <c r="B73" s="1"/>
      <c r="C73" s="52">
        <v>-7494</v>
      </c>
      <c r="D73" s="52">
        <f>D38-D72</f>
        <v>-4741.399999999994</v>
      </c>
      <c r="E73" s="52" t="s">
        <v>51</v>
      </c>
      <c r="F73" s="55">
        <f>F38-F72</f>
        <v>-386</v>
      </c>
      <c r="G73" s="52" t="s">
        <v>51</v>
      </c>
      <c r="H73" s="52" t="s">
        <v>51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</row>
    <row r="74" spans="1:51" ht="12.75">
      <c r="A74" s="9"/>
      <c r="B74" s="15"/>
      <c r="C74" s="10"/>
      <c r="D74" s="10"/>
      <c r="E74" s="11"/>
      <c r="F74" s="10"/>
      <c r="G74" s="12"/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ht="26.25" customHeight="1">
      <c r="A75" s="9"/>
      <c r="B75" s="15"/>
      <c r="C75" s="91"/>
      <c r="D75" s="91"/>
      <c r="E75" s="91"/>
      <c r="F75" s="91"/>
      <c r="G75" s="91"/>
      <c r="H75" s="91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ht="12.75">
      <c r="A76" s="13"/>
      <c r="B76" s="16"/>
      <c r="C76" s="13"/>
      <c r="D76" s="13"/>
      <c r="E76" s="44"/>
      <c r="F76" s="44"/>
      <c r="G76" s="44"/>
      <c r="H76" s="44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5:51" ht="12.75">
      <c r="E77" s="45"/>
      <c r="F77" s="46"/>
      <c r="G77" s="45"/>
      <c r="H77" s="45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5:51" ht="12.75">
      <c r="E78" s="45"/>
      <c r="F78" s="45"/>
      <c r="G78" s="45"/>
      <c r="H78" s="45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5:51" ht="12.75">
      <c r="E79" s="45"/>
      <c r="F79" s="45"/>
      <c r="G79" s="45"/>
      <c r="H79" s="45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5:8" ht="12.75">
      <c r="E80" s="45"/>
      <c r="F80" s="45"/>
      <c r="G80" s="45"/>
      <c r="H80" s="45"/>
    </row>
  </sheetData>
  <sheetProtection/>
  <mergeCells count="3">
    <mergeCell ref="A2:H2"/>
    <mergeCell ref="C75:H75"/>
    <mergeCell ref="A39:H39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2022-08-02T12:09:36Z</cp:lastPrinted>
  <dcterms:created xsi:type="dcterms:W3CDTF">2009-04-28T07:05:16Z</dcterms:created>
  <dcterms:modified xsi:type="dcterms:W3CDTF">2022-10-11T13:19:28Z</dcterms:modified>
  <cp:category/>
  <cp:version/>
  <cp:contentType/>
  <cp:contentStatus/>
</cp:coreProperties>
</file>